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dyleung/CCSAI Dropbox/Wendy Leung/Penny-Wendy/Board/2026:2027/"/>
    </mc:Choice>
  </mc:AlternateContent>
  <xr:revisionPtr revIDLastSave="0" documentId="13_ncr:1_{0EC8EC96-327A-DD45-90D4-2E90A3F3A81A}" xr6:coauthVersionLast="36" xr6:coauthVersionMax="36" xr10:uidLastSave="{00000000-0000-0000-0000-000000000000}"/>
  <bookViews>
    <workbookView xWindow="1180" yWindow="1460" windowWidth="27240" windowHeight="15540" xr2:uid="{AC8C30FA-B4CA-AE4B-A1DC-025E1E7D5CC6}"/>
  </bookViews>
  <sheets>
    <sheet name="Sheet1" sheetId="1" r:id="rId1"/>
  </sheets>
  <externalReferences>
    <externalReference r:id="rId2"/>
  </externalReferences>
  <definedNames>
    <definedName name="_xlnm.Print_Area" localSheetId="0">Sheet1!$A$1:$C$88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3" i="1"/>
  <c r="C69" i="1"/>
  <c r="C65" i="1"/>
  <c r="C63" i="1"/>
  <c r="C58" i="1"/>
  <c r="C54" i="1"/>
  <c r="C44" i="1"/>
  <c r="C51" i="1" s="1"/>
  <c r="C39" i="1"/>
  <c r="C20" i="1"/>
  <c r="C17" i="1"/>
  <c r="C9" i="1"/>
  <c r="C82" i="1" s="1"/>
  <c r="C8" i="1"/>
  <c r="C7" i="1"/>
  <c r="C5" i="1"/>
  <c r="C4" i="1"/>
  <c r="C3" i="1"/>
  <c r="C22" i="1" l="1"/>
  <c r="C24" i="1" s="1"/>
  <c r="C25" i="1" s="1"/>
  <c r="C26" i="1" s="1"/>
  <c r="C10" i="1"/>
  <c r="C80" i="1"/>
  <c r="C83" i="1" s="1"/>
  <c r="C84" i="1" s="1"/>
  <c r="C85" i="1" l="1"/>
</calcChain>
</file>

<file path=xl/sharedStrings.xml><?xml version="1.0" encoding="utf-8"?>
<sst xmlns="http://schemas.openxmlformats.org/spreadsheetml/2006/main" count="102" uniqueCount="101">
  <si>
    <t>2026/2027 Budget</t>
  </si>
  <si>
    <t>REVENUE</t>
  </si>
  <si>
    <t xml:space="preserve">Fees Revenue </t>
  </si>
  <si>
    <t>AWC Operating/Building Fees</t>
  </si>
  <si>
    <t>Student Centre Facilities Fees</t>
  </si>
  <si>
    <t>Student Activity Fees</t>
  </si>
  <si>
    <t>AWC Building Support Fund</t>
  </si>
  <si>
    <t>Restricted Fees</t>
  </si>
  <si>
    <t>Domestic Health &amp; Dental</t>
  </si>
  <si>
    <t>Indigenous Student Union Fee (NEW)</t>
  </si>
  <si>
    <t>Transforming The Future</t>
  </si>
  <si>
    <t>Total Fees Revenue</t>
  </si>
  <si>
    <t>Operational Revenue</t>
  </si>
  <si>
    <t>Ancillary Operations</t>
  </si>
  <si>
    <t>Leases &amp; Rentals (SC/AWC)</t>
  </si>
  <si>
    <t>Union Grill Sales</t>
  </si>
  <si>
    <t>Fitness Services</t>
  </si>
  <si>
    <t>AWC Memberships</t>
  </si>
  <si>
    <t>Alumni Courtyand subsidy</t>
  </si>
  <si>
    <t>Ancillary Operations Subtotal</t>
  </si>
  <si>
    <t>Student Activities</t>
  </si>
  <si>
    <t>Activities &amp; Events</t>
  </si>
  <si>
    <t>Sponsorship &amp; Advertising</t>
  </si>
  <si>
    <t>Student Activities Subtotal</t>
  </si>
  <si>
    <t>Interest &amp; Other</t>
  </si>
  <si>
    <t>Interest</t>
  </si>
  <si>
    <t>TTF Admin Support fund</t>
  </si>
  <si>
    <t>Other</t>
  </si>
  <si>
    <t>Interest &amp; Other Subtotal</t>
  </si>
  <si>
    <t>Total Operational Revenue</t>
  </si>
  <si>
    <t>TOTAL REVENUE</t>
  </si>
  <si>
    <t>EXPENSES</t>
  </si>
  <si>
    <t>HR &amp; Administration</t>
  </si>
  <si>
    <t>Full-Time Wages &amp; Benefits</t>
  </si>
  <si>
    <t>Part-Time Wages</t>
  </si>
  <si>
    <t>Accounting, Audit  &amp; Bank fees</t>
  </si>
  <si>
    <t>HR Supports</t>
  </si>
  <si>
    <t>Insurance</t>
  </si>
  <si>
    <t>Organizational Reserve Fund</t>
  </si>
  <si>
    <t>Membership Fees, Licenses, Legal Supports</t>
  </si>
  <si>
    <t>Travel &amp; Phones</t>
  </si>
  <si>
    <t>Uniforms/Office supplies/Others</t>
  </si>
  <si>
    <t>Professional Development/Conference</t>
  </si>
  <si>
    <t>Recognition/M&amp;E</t>
  </si>
  <si>
    <t>Total HR &amp; Administration</t>
  </si>
  <si>
    <t>Board &amp; President's Executive Team (NEW)</t>
  </si>
  <si>
    <t>President Executive Team Wages &amp; Benefits</t>
  </si>
  <si>
    <t>Board Honorariums &amp; Benefits</t>
  </si>
  <si>
    <t>Student Committees Honorarium &amp; Resources</t>
  </si>
  <si>
    <t>Board Development</t>
  </si>
  <si>
    <t>Professional Development/Conference/Meetings/Retreat</t>
  </si>
  <si>
    <t>Travel/Phone</t>
  </si>
  <si>
    <t>Elections</t>
  </si>
  <si>
    <t>Legal - Board Consultation</t>
  </si>
  <si>
    <t>Action Plan Implementation</t>
  </si>
  <si>
    <t>Membership - CASA</t>
  </si>
  <si>
    <t>Office Supplies/Uniforms/Swag</t>
  </si>
  <si>
    <t>Total Board &amp; President's Executive Team</t>
  </si>
  <si>
    <t>Advocacy &amp; Research (NEW)</t>
  </si>
  <si>
    <t>Staff Training &amp; Professional Development</t>
  </si>
  <si>
    <t>Advocacy Initiatives and Contracted Services</t>
  </si>
  <si>
    <t>Total Advocacy &amp; Research</t>
  </si>
  <si>
    <t>Social Events &amp; Orientation</t>
  </si>
  <si>
    <t>Clubs</t>
  </si>
  <si>
    <t>Prizes &amp; Giveaways</t>
  </si>
  <si>
    <t>Total Activities &amp; Events</t>
  </si>
  <si>
    <t>Student Supports</t>
  </si>
  <si>
    <t>Food Security Programs</t>
  </si>
  <si>
    <t>Legal Services</t>
  </si>
  <si>
    <t>Support Development</t>
  </si>
  <si>
    <t>Student Emergency Fund (NEW)</t>
  </si>
  <si>
    <t>Bursaries &amp; Donations</t>
  </si>
  <si>
    <t>Student Reimbursement Programs</t>
  </si>
  <si>
    <t>Total Student Supports</t>
  </si>
  <si>
    <t>Communications Expenses</t>
  </si>
  <si>
    <t>Digital Accessibility</t>
  </si>
  <si>
    <t>Digital Engagment</t>
  </si>
  <si>
    <t>Printing &amp; Handbook</t>
  </si>
  <si>
    <t>Total Communications Expenses</t>
  </si>
  <si>
    <t>Ancillary Operations Expenses</t>
  </si>
  <si>
    <t>Union Grill Supplies</t>
  </si>
  <si>
    <t>AWC Fitness Services Supplies</t>
  </si>
  <si>
    <t>Facility Rental Expenses</t>
  </si>
  <si>
    <t>Total Ancillary Operations Expenses</t>
  </si>
  <si>
    <t>Facility Expenses</t>
  </si>
  <si>
    <t>Occupancy Costs (Utilities)</t>
  </si>
  <si>
    <t>Building Repairs &amp; Maintenance</t>
  </si>
  <si>
    <t>Outdoor Repairs &amp; Maintenance</t>
  </si>
  <si>
    <t>Depreciation</t>
  </si>
  <si>
    <t>Building Reserve Funds</t>
  </si>
  <si>
    <t>Total Facility Expenses</t>
  </si>
  <si>
    <t>Restricted Funds</t>
  </si>
  <si>
    <t>Health and Dental Insurance</t>
  </si>
  <si>
    <t>Indigenous Student Fund (NEW)</t>
  </si>
  <si>
    <t>Transforming the Future</t>
  </si>
  <si>
    <t>Total Restricted Funds</t>
  </si>
  <si>
    <t>TOTAL EXPENSES</t>
  </si>
  <si>
    <t>* Net Income/Loss is calculuated as Total Revenue less Total Expenses</t>
  </si>
  <si>
    <t>2026/2027 Draft CCSAI Operations Budget</t>
  </si>
  <si>
    <t>* Net Income/(Loss)</t>
  </si>
  <si>
    <t>NOTE: Fee's calculation is based on projected enrollment figures provided from the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</si>
</sst>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b/>
      <sz val="10"/>
      <color rgb="FF242424"/>
      <name val="Book Antiqua"/>
      <family val="1"/>
    </font>
    <font>
      <sz val="10"/>
      <color rgb="FF000000"/>
      <name val="Book Antiqua"/>
      <family val="1"/>
    </font>
    <font>
      <b/>
      <i/>
      <sz val="10"/>
      <color rgb="FF000000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i/>
      <sz val="11"/>
      <color rgb="FF000000"/>
      <name val="Aptos Narrow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b/>
      <i/>
      <sz val="11"/>
      <color rgb="FF000000"/>
      <name val="Aptos Narrow"/>
    </font>
    <font>
      <i/>
      <sz val="10.5"/>
      <color rgb="FF000000"/>
      <name val="Calibri"/>
      <family val="2"/>
      <scheme val="minor"/>
    </font>
    <font>
      <i/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BE2D5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/>
    <xf numFmtId="44" fontId="4" fillId="0" borderId="1" xfId="0" applyNumberFormat="1" applyFont="1" applyBorder="1"/>
    <xf numFmtId="43" fontId="4" fillId="0" borderId="1" xfId="0" applyNumberFormat="1" applyFont="1" applyBorder="1"/>
    <xf numFmtId="0" fontId="4" fillId="0" borderId="1" xfId="0" applyFont="1" applyBorder="1" applyAlignment="1">
      <alignment wrapText="1"/>
    </xf>
    <xf numFmtId="43" fontId="4" fillId="0" borderId="1" xfId="2" applyNumberFormat="1" applyFont="1" applyBorder="1" applyAlignment="1">
      <alignment wrapText="1"/>
    </xf>
    <xf numFmtId="4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44" fontId="4" fillId="0" borderId="1" xfId="2" applyFont="1" applyBorder="1"/>
    <xf numFmtId="43" fontId="4" fillId="0" borderId="1" xfId="2" applyNumberFormat="1" applyFont="1" applyBorder="1"/>
    <xf numFmtId="0" fontId="2" fillId="0" borderId="1" xfId="0" applyFont="1" applyBorder="1" applyAlignment="1">
      <alignment horizontal="left"/>
    </xf>
    <xf numFmtId="43" fontId="5" fillId="4" borderId="1" xfId="2" applyNumberFormat="1" applyFont="1" applyFill="1" applyBorder="1"/>
    <xf numFmtId="8" fontId="2" fillId="3" borderId="1" xfId="0" applyNumberFormat="1" applyFont="1" applyFill="1" applyBorder="1"/>
    <xf numFmtId="8" fontId="2" fillId="5" borderId="1" xfId="0" applyNumberFormat="1" applyFont="1" applyFill="1" applyBorder="1"/>
    <xf numFmtId="43" fontId="4" fillId="0" borderId="1" xfId="1" applyFont="1" applyBorder="1"/>
    <xf numFmtId="43" fontId="2" fillId="6" borderId="1" xfId="1" applyFont="1" applyFill="1" applyBorder="1"/>
    <xf numFmtId="0" fontId="7" fillId="0" borderId="1" xfId="0" applyFont="1" applyBorder="1"/>
    <xf numFmtId="164" fontId="7" fillId="0" borderId="1" xfId="1" applyNumberFormat="1" applyFont="1" applyBorder="1"/>
    <xf numFmtId="8" fontId="4" fillId="0" borderId="1" xfId="0" applyNumberFormat="1" applyFont="1" applyFill="1" applyBorder="1"/>
    <xf numFmtId="8" fontId="2" fillId="6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_27%20CCSAI%20Fees%20Revenue%20Break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 27 Fees Total_Summary"/>
      <sheetName val="S26 fees"/>
      <sheetName val="F26 W27 fees"/>
    </sheetNames>
    <sheetDataSet>
      <sheetData sheetId="0">
        <row r="11">
          <cell r="F11">
            <v>3661451.25</v>
          </cell>
        </row>
        <row r="15">
          <cell r="F15">
            <v>2177130.66</v>
          </cell>
        </row>
        <row r="16">
          <cell r="F16">
            <v>511674.22</v>
          </cell>
        </row>
        <row r="17">
          <cell r="F17">
            <v>340991.62</v>
          </cell>
        </row>
        <row r="18">
          <cell r="F18">
            <v>2069102.08</v>
          </cell>
        </row>
        <row r="19">
          <cell r="F19">
            <v>92313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D24F-0694-E84F-95DB-CDD539F90F68}">
  <sheetPr>
    <pageSetUpPr fitToPage="1"/>
  </sheetPr>
  <dimension ref="A1:C94"/>
  <sheetViews>
    <sheetView tabSelected="1" topLeftCell="A55" workbookViewId="0">
      <selection activeCell="B72" sqref="B72"/>
    </sheetView>
  </sheetViews>
  <sheetFormatPr baseColWidth="10" defaultRowHeight="16"/>
  <cols>
    <col min="1" max="1" width="34.5" customWidth="1"/>
    <col min="2" max="2" width="45" customWidth="1"/>
    <col min="3" max="3" width="18" customWidth="1"/>
  </cols>
  <sheetData>
    <row r="1" spans="1:3" s="28" customFormat="1" ht="22" customHeight="1">
      <c r="A1" s="36" t="s">
        <v>98</v>
      </c>
      <c r="B1" s="37"/>
      <c r="C1" s="29" t="s">
        <v>0</v>
      </c>
    </row>
    <row r="2" spans="1:3" ht="17" customHeight="1">
      <c r="A2" s="39" t="s">
        <v>1</v>
      </c>
      <c r="B2" s="40"/>
      <c r="C2" s="41"/>
    </row>
    <row r="3" spans="1:3" ht="17" customHeight="1">
      <c r="A3" s="43" t="s">
        <v>2</v>
      </c>
      <c r="B3" s="1" t="s">
        <v>3</v>
      </c>
      <c r="C3" s="2">
        <f>'[1]26 27 Fees Total_Summary'!$F$15</f>
        <v>2177130.66</v>
      </c>
    </row>
    <row r="4" spans="1:3" ht="17" customHeight="1">
      <c r="A4" s="43"/>
      <c r="B4" s="1" t="s">
        <v>4</v>
      </c>
      <c r="C4" s="3">
        <f>'[1]26 27 Fees Total_Summary'!$F$16</f>
        <v>511674.22</v>
      </c>
    </row>
    <row r="5" spans="1:3" ht="17" customHeight="1">
      <c r="A5" s="43"/>
      <c r="B5" s="1" t="s">
        <v>5</v>
      </c>
      <c r="C5" s="3">
        <f>'[1]26 27 Fees Total_Summary'!$F$11</f>
        <v>3661451.25</v>
      </c>
    </row>
    <row r="6" spans="1:3" ht="17" customHeight="1">
      <c r="A6" s="43"/>
      <c r="B6" s="4" t="s">
        <v>6</v>
      </c>
      <c r="C6" s="5">
        <v>450000</v>
      </c>
    </row>
    <row r="7" spans="1:3" ht="17" customHeight="1">
      <c r="A7" s="30" t="s">
        <v>7</v>
      </c>
      <c r="B7" s="1" t="s">
        <v>8</v>
      </c>
      <c r="C7" s="3">
        <f>'[1]26 27 Fees Total_Summary'!$F$18</f>
        <v>2069102.08</v>
      </c>
    </row>
    <row r="8" spans="1:3" ht="17" customHeight="1">
      <c r="A8" s="30"/>
      <c r="B8" s="1" t="s">
        <v>9</v>
      </c>
      <c r="C8" s="3">
        <f>'[1]26 27 Fees Total_Summary'!$F$19</f>
        <v>92313</v>
      </c>
    </row>
    <row r="9" spans="1:3" ht="17" customHeight="1">
      <c r="A9" s="30"/>
      <c r="B9" s="1" t="s">
        <v>10</v>
      </c>
      <c r="C9" s="3">
        <f>'[1]26 27 Fees Total_Summary'!$F$17</f>
        <v>340991.62</v>
      </c>
    </row>
    <row r="10" spans="1:3" ht="17" customHeight="1">
      <c r="A10" s="32" t="s">
        <v>11</v>
      </c>
      <c r="B10" s="32"/>
      <c r="C10" s="6">
        <f>SUM(C3:C9)</f>
        <v>9302662.8300000001</v>
      </c>
    </row>
    <row r="11" spans="1:3" ht="17" customHeight="1">
      <c r="A11" s="33" t="s">
        <v>12</v>
      </c>
      <c r="B11" s="33"/>
      <c r="C11" s="7"/>
    </row>
    <row r="12" spans="1:3" ht="17" customHeight="1">
      <c r="A12" s="30" t="s">
        <v>13</v>
      </c>
      <c r="B12" s="1" t="s">
        <v>14</v>
      </c>
      <c r="C12" s="8">
        <v>250000</v>
      </c>
    </row>
    <row r="13" spans="1:3" ht="17" customHeight="1">
      <c r="A13" s="30"/>
      <c r="B13" s="1" t="s">
        <v>15</v>
      </c>
      <c r="C13" s="9">
        <v>200000</v>
      </c>
    </row>
    <row r="14" spans="1:3" ht="17" customHeight="1">
      <c r="A14" s="30"/>
      <c r="B14" s="1" t="s">
        <v>16</v>
      </c>
      <c r="C14" s="9">
        <v>15000</v>
      </c>
    </row>
    <row r="15" spans="1:3" ht="17" customHeight="1">
      <c r="A15" s="30"/>
      <c r="B15" s="1" t="s">
        <v>17</v>
      </c>
      <c r="C15" s="9">
        <v>75000</v>
      </c>
    </row>
    <row r="16" spans="1:3" ht="17" customHeight="1">
      <c r="A16" s="30"/>
      <c r="B16" s="1" t="s">
        <v>18</v>
      </c>
      <c r="C16" s="9">
        <v>10000</v>
      </c>
    </row>
    <row r="17" spans="1:3" ht="17" customHeight="1">
      <c r="A17" s="10" t="s">
        <v>19</v>
      </c>
      <c r="B17" s="1"/>
      <c r="C17" s="11">
        <f>SUM(C12:C16)</f>
        <v>550000</v>
      </c>
    </row>
    <row r="18" spans="1:3" ht="17" customHeight="1">
      <c r="A18" s="30" t="s">
        <v>20</v>
      </c>
      <c r="B18" s="1" t="s">
        <v>21</v>
      </c>
      <c r="C18" s="9">
        <v>15000</v>
      </c>
    </row>
    <row r="19" spans="1:3" ht="17" customHeight="1">
      <c r="A19" s="30"/>
      <c r="B19" s="1" t="s">
        <v>22</v>
      </c>
      <c r="C19" s="9">
        <v>25000</v>
      </c>
    </row>
    <row r="20" spans="1:3" ht="17" customHeight="1">
      <c r="A20" s="10" t="s">
        <v>23</v>
      </c>
      <c r="B20" s="1"/>
      <c r="C20" s="11">
        <f>SUM(C18:C19)</f>
        <v>40000</v>
      </c>
    </row>
    <row r="21" spans="1:3" ht="17" customHeight="1">
      <c r="A21" s="30" t="s">
        <v>24</v>
      </c>
      <c r="B21" s="1" t="s">
        <v>25</v>
      </c>
      <c r="C21" s="9">
        <v>170000</v>
      </c>
    </row>
    <row r="22" spans="1:3" ht="17" customHeight="1">
      <c r="A22" s="30"/>
      <c r="B22" s="1" t="s">
        <v>26</v>
      </c>
      <c r="C22" s="9">
        <f>C9*0.15</f>
        <v>51148.742999999995</v>
      </c>
    </row>
    <row r="23" spans="1:3" ht="17" customHeight="1">
      <c r="A23" s="30"/>
      <c r="B23" s="1" t="s">
        <v>27</v>
      </c>
      <c r="C23" s="9">
        <v>800</v>
      </c>
    </row>
    <row r="24" spans="1:3" ht="17" customHeight="1">
      <c r="A24" s="10" t="s">
        <v>28</v>
      </c>
      <c r="B24" s="1"/>
      <c r="C24" s="11">
        <f>SUM(C21:C23)</f>
        <v>221948.74299999999</v>
      </c>
    </row>
    <row r="25" spans="1:3" ht="17" customHeight="1">
      <c r="A25" s="32" t="s">
        <v>29</v>
      </c>
      <c r="B25" s="32"/>
      <c r="C25" s="12">
        <f>C17+C20+C24</f>
        <v>811948.74300000002</v>
      </c>
    </row>
    <row r="26" spans="1:3" ht="17" customHeight="1">
      <c r="A26" s="34" t="s">
        <v>30</v>
      </c>
      <c r="B26" s="34"/>
      <c r="C26" s="13">
        <f>C25+C10</f>
        <v>10114611.573000001</v>
      </c>
    </row>
    <row r="27" spans="1:3" ht="17" customHeight="1">
      <c r="A27" s="38" t="s">
        <v>31</v>
      </c>
      <c r="B27" s="38"/>
      <c r="C27" s="38"/>
    </row>
    <row r="28" spans="1:3" ht="17" customHeight="1">
      <c r="A28" s="30" t="s">
        <v>32</v>
      </c>
      <c r="B28" s="1" t="s">
        <v>33</v>
      </c>
      <c r="C28" s="14">
        <v>2200000</v>
      </c>
    </row>
    <row r="29" spans="1:3" ht="17" customHeight="1">
      <c r="A29" s="30"/>
      <c r="B29" s="1" t="s">
        <v>34</v>
      </c>
      <c r="C29" s="14">
        <v>1600000</v>
      </c>
    </row>
    <row r="30" spans="1:3" ht="17" customHeight="1">
      <c r="A30" s="30"/>
      <c r="B30" s="1" t="s">
        <v>35</v>
      </c>
      <c r="C30" s="14">
        <v>80000</v>
      </c>
    </row>
    <row r="31" spans="1:3" ht="17" customHeight="1">
      <c r="A31" s="30"/>
      <c r="B31" s="1" t="s">
        <v>36</v>
      </c>
      <c r="C31" s="14">
        <v>70000</v>
      </c>
    </row>
    <row r="32" spans="1:3" ht="17" customHeight="1">
      <c r="A32" s="30"/>
      <c r="B32" s="1" t="s">
        <v>37</v>
      </c>
      <c r="C32" s="14">
        <v>50000</v>
      </c>
    </row>
    <row r="33" spans="1:3" ht="17" customHeight="1">
      <c r="A33" s="30"/>
      <c r="B33" s="1" t="s">
        <v>38</v>
      </c>
      <c r="C33" s="14">
        <v>25000</v>
      </c>
    </row>
    <row r="34" spans="1:3" ht="17" customHeight="1">
      <c r="A34" s="30"/>
      <c r="B34" s="1" t="s">
        <v>39</v>
      </c>
      <c r="C34" s="14">
        <v>100000</v>
      </c>
    </row>
    <row r="35" spans="1:3" ht="17" customHeight="1">
      <c r="A35" s="30"/>
      <c r="B35" s="1" t="s">
        <v>40</v>
      </c>
      <c r="C35" s="14">
        <v>50000</v>
      </c>
    </row>
    <row r="36" spans="1:3" ht="17" customHeight="1">
      <c r="A36" s="30"/>
      <c r="B36" s="1" t="s">
        <v>41</v>
      </c>
      <c r="C36" s="14">
        <v>55000</v>
      </c>
    </row>
    <row r="37" spans="1:3" ht="17" customHeight="1">
      <c r="A37" s="30"/>
      <c r="B37" s="1" t="s">
        <v>42</v>
      </c>
      <c r="C37" s="14">
        <v>40000</v>
      </c>
    </row>
    <row r="38" spans="1:3" ht="17" customHeight="1">
      <c r="A38" s="30"/>
      <c r="B38" s="1" t="s">
        <v>43</v>
      </c>
      <c r="C38" s="14">
        <v>70000</v>
      </c>
    </row>
    <row r="39" spans="1:3" ht="17" customHeight="1">
      <c r="A39" s="32" t="s">
        <v>44</v>
      </c>
      <c r="B39" s="32"/>
      <c r="C39" s="15">
        <f>SUM(C28:C38)</f>
        <v>4340000</v>
      </c>
    </row>
    <row r="40" spans="1:3" ht="17" customHeight="1">
      <c r="A40" s="42" t="s">
        <v>45</v>
      </c>
      <c r="B40" s="16" t="s">
        <v>46</v>
      </c>
      <c r="C40" s="17">
        <v>269820</v>
      </c>
    </row>
    <row r="41" spans="1:3" ht="17" customHeight="1">
      <c r="A41" s="42"/>
      <c r="B41" s="16" t="s">
        <v>47</v>
      </c>
      <c r="C41" s="17">
        <v>18150</v>
      </c>
    </row>
    <row r="42" spans="1:3" ht="17" customHeight="1">
      <c r="A42" s="42"/>
      <c r="B42" s="16" t="s">
        <v>48</v>
      </c>
      <c r="C42" s="17">
        <v>28000</v>
      </c>
    </row>
    <row r="43" spans="1:3" ht="17" customHeight="1">
      <c r="A43" s="42"/>
      <c r="B43" s="1" t="s">
        <v>49</v>
      </c>
      <c r="C43" s="17">
        <v>25000</v>
      </c>
    </row>
    <row r="44" spans="1:3" ht="17" customHeight="1">
      <c r="A44" s="42"/>
      <c r="B44" s="16" t="s">
        <v>50</v>
      </c>
      <c r="C44" s="17">
        <f>75000+17500+25000</f>
        <v>117500</v>
      </c>
    </row>
    <row r="45" spans="1:3" ht="17" customHeight="1">
      <c r="A45" s="42"/>
      <c r="B45" s="16" t="s">
        <v>51</v>
      </c>
      <c r="C45" s="17">
        <v>22200</v>
      </c>
    </row>
    <row r="46" spans="1:3" ht="17" customHeight="1">
      <c r="A46" s="42"/>
      <c r="B46" s="16" t="s">
        <v>52</v>
      </c>
      <c r="C46" s="17">
        <v>4000</v>
      </c>
    </row>
    <row r="47" spans="1:3" ht="17" customHeight="1">
      <c r="A47" s="42"/>
      <c r="B47" s="16" t="s">
        <v>53</v>
      </c>
      <c r="C47" s="17">
        <v>20000</v>
      </c>
    </row>
    <row r="48" spans="1:3" ht="17" customHeight="1">
      <c r="A48" s="42"/>
      <c r="B48" s="16" t="s">
        <v>54</v>
      </c>
      <c r="C48" s="17">
        <v>25000</v>
      </c>
    </row>
    <row r="49" spans="1:3" ht="17" customHeight="1">
      <c r="A49" s="42"/>
      <c r="B49" s="16" t="s">
        <v>55</v>
      </c>
      <c r="C49" s="17">
        <v>69000</v>
      </c>
    </row>
    <row r="50" spans="1:3" ht="17" customHeight="1">
      <c r="A50" s="42"/>
      <c r="B50" s="16" t="s">
        <v>56</v>
      </c>
      <c r="C50" s="17">
        <v>5000</v>
      </c>
    </row>
    <row r="51" spans="1:3" ht="17" customHeight="1">
      <c r="A51" s="32" t="s">
        <v>57</v>
      </c>
      <c r="B51" s="32"/>
      <c r="C51" s="15">
        <f>SUM(C40:C50)</f>
        <v>603670</v>
      </c>
    </row>
    <row r="52" spans="1:3" ht="17" customHeight="1">
      <c r="A52" s="42" t="s">
        <v>58</v>
      </c>
      <c r="B52" s="1" t="s">
        <v>59</v>
      </c>
      <c r="C52" s="18">
        <v>20000</v>
      </c>
    </row>
    <row r="53" spans="1:3" ht="17" customHeight="1">
      <c r="A53" s="42"/>
      <c r="B53" s="16" t="s">
        <v>60</v>
      </c>
      <c r="C53" s="18">
        <v>60000</v>
      </c>
    </row>
    <row r="54" spans="1:3" ht="17" customHeight="1">
      <c r="A54" s="32" t="s">
        <v>61</v>
      </c>
      <c r="B54" s="32"/>
      <c r="C54" s="15">
        <f>SUM(C52:C53)</f>
        <v>80000</v>
      </c>
    </row>
    <row r="55" spans="1:3" ht="17" customHeight="1">
      <c r="A55" s="30" t="s">
        <v>21</v>
      </c>
      <c r="B55" s="1" t="s">
        <v>62</v>
      </c>
      <c r="C55" s="14">
        <v>220000</v>
      </c>
    </row>
    <row r="56" spans="1:3" ht="17" customHeight="1">
      <c r="A56" s="30"/>
      <c r="B56" s="1" t="s">
        <v>63</v>
      </c>
      <c r="C56" s="14">
        <v>100000</v>
      </c>
    </row>
    <row r="57" spans="1:3" ht="17" customHeight="1">
      <c r="A57" s="30"/>
      <c r="B57" s="1" t="s">
        <v>64</v>
      </c>
      <c r="C57" s="14">
        <v>80000</v>
      </c>
    </row>
    <row r="58" spans="1:3" ht="17" customHeight="1">
      <c r="A58" s="32" t="s">
        <v>65</v>
      </c>
      <c r="B58" s="32"/>
      <c r="C58" s="15">
        <f>SUM(C55:C57)</f>
        <v>400000</v>
      </c>
    </row>
    <row r="59" spans="1:3" ht="17" customHeight="1">
      <c r="A59" s="30" t="s">
        <v>66</v>
      </c>
      <c r="B59" s="1" t="s">
        <v>67</v>
      </c>
      <c r="C59" s="14">
        <v>80000</v>
      </c>
    </row>
    <row r="60" spans="1:3" ht="17" customHeight="1">
      <c r="A60" s="30"/>
      <c r="B60" s="1" t="s">
        <v>68</v>
      </c>
      <c r="C60" s="14">
        <v>54500</v>
      </c>
    </row>
    <row r="61" spans="1:3" ht="17" customHeight="1">
      <c r="A61" s="30"/>
      <c r="B61" s="1" t="s">
        <v>69</v>
      </c>
      <c r="C61" s="14">
        <v>25000</v>
      </c>
    </row>
    <row r="62" spans="1:3" ht="17" customHeight="1">
      <c r="A62" s="30"/>
      <c r="B62" s="16" t="s">
        <v>70</v>
      </c>
      <c r="C62" s="14">
        <v>20000</v>
      </c>
    </row>
    <row r="63" spans="1:3" ht="17" customHeight="1">
      <c r="A63" s="30"/>
      <c r="B63" s="1" t="s">
        <v>71</v>
      </c>
      <c r="C63" s="14">
        <f>95000+2734.87</f>
        <v>97734.87</v>
      </c>
    </row>
    <row r="64" spans="1:3" ht="17" customHeight="1">
      <c r="A64" s="30"/>
      <c r="B64" s="1" t="s">
        <v>72</v>
      </c>
      <c r="C64" s="14">
        <v>80000</v>
      </c>
    </row>
    <row r="65" spans="1:3" ht="17" customHeight="1">
      <c r="A65" s="32" t="s">
        <v>73</v>
      </c>
      <c r="B65" s="32"/>
      <c r="C65" s="15">
        <f>SUM(C59:C64)</f>
        <v>357234.87</v>
      </c>
    </row>
    <row r="66" spans="1:3" ht="17" customHeight="1">
      <c r="A66" s="30" t="s">
        <v>74</v>
      </c>
      <c r="B66" s="1" t="s">
        <v>75</v>
      </c>
      <c r="C66" s="14">
        <v>45000</v>
      </c>
    </row>
    <row r="67" spans="1:3" ht="17" customHeight="1">
      <c r="A67" s="30"/>
      <c r="B67" s="1" t="s">
        <v>76</v>
      </c>
      <c r="C67" s="14">
        <v>85000</v>
      </c>
    </row>
    <row r="68" spans="1:3" ht="17" customHeight="1">
      <c r="A68" s="30"/>
      <c r="B68" s="1" t="s">
        <v>77</v>
      </c>
      <c r="C68" s="14">
        <v>25000</v>
      </c>
    </row>
    <row r="69" spans="1:3" ht="17" customHeight="1">
      <c r="A69" s="32" t="s">
        <v>78</v>
      </c>
      <c r="B69" s="32"/>
      <c r="C69" s="15">
        <f>SUM(C66:C68)</f>
        <v>155000</v>
      </c>
    </row>
    <row r="70" spans="1:3" ht="17" customHeight="1">
      <c r="A70" s="33" t="s">
        <v>79</v>
      </c>
      <c r="B70" s="1" t="s">
        <v>80</v>
      </c>
      <c r="C70" s="14">
        <v>200000</v>
      </c>
    </row>
    <row r="71" spans="1:3" ht="17" customHeight="1">
      <c r="A71" s="33"/>
      <c r="B71" s="1" t="s">
        <v>81</v>
      </c>
      <c r="C71" s="14">
        <v>10000</v>
      </c>
    </row>
    <row r="72" spans="1:3" ht="17" customHeight="1">
      <c r="A72" s="33"/>
      <c r="B72" s="1" t="s">
        <v>82</v>
      </c>
      <c r="C72" s="14">
        <v>8500</v>
      </c>
    </row>
    <row r="73" spans="1:3" ht="17" customHeight="1">
      <c r="A73" s="32" t="s">
        <v>83</v>
      </c>
      <c r="B73" s="32"/>
      <c r="C73" s="15">
        <f>SUM(C70:C72)</f>
        <v>218500</v>
      </c>
    </row>
    <row r="74" spans="1:3" ht="17" customHeight="1">
      <c r="A74" s="30" t="s">
        <v>84</v>
      </c>
      <c r="B74" s="1" t="s">
        <v>85</v>
      </c>
      <c r="C74" s="14">
        <v>580000</v>
      </c>
    </row>
    <row r="75" spans="1:3" ht="17" customHeight="1">
      <c r="A75" s="30"/>
      <c r="B75" s="1" t="s">
        <v>86</v>
      </c>
      <c r="C75" s="14">
        <v>400000</v>
      </c>
    </row>
    <row r="76" spans="1:3" ht="17" customHeight="1">
      <c r="A76" s="30"/>
      <c r="B76" s="1" t="s">
        <v>87</v>
      </c>
      <c r="C76" s="14">
        <v>60000</v>
      </c>
    </row>
    <row r="77" spans="1:3" ht="17" customHeight="1">
      <c r="A77" s="30"/>
      <c r="B77" s="1" t="s">
        <v>88</v>
      </c>
      <c r="C77" s="14">
        <v>250000</v>
      </c>
    </row>
    <row r="78" spans="1:3" ht="17" customHeight="1">
      <c r="A78" s="30"/>
      <c r="B78" s="1" t="s">
        <v>89</v>
      </c>
      <c r="C78" s="14">
        <v>100000</v>
      </c>
    </row>
    <row r="79" spans="1:3" ht="17" customHeight="1">
      <c r="A79" s="32" t="s">
        <v>90</v>
      </c>
      <c r="B79" s="32"/>
      <c r="C79" s="19">
        <f>SUM(C74:C78)</f>
        <v>1390000</v>
      </c>
    </row>
    <row r="80" spans="1:3" ht="17" customHeight="1">
      <c r="A80" s="30" t="s">
        <v>91</v>
      </c>
      <c r="B80" s="1" t="s">
        <v>92</v>
      </c>
      <c r="C80" s="2">
        <f>C7+67800</f>
        <v>2136902.08</v>
      </c>
    </row>
    <row r="81" spans="1:3" ht="17" customHeight="1">
      <c r="A81" s="30"/>
      <c r="B81" s="16" t="s">
        <v>93</v>
      </c>
      <c r="C81" s="17">
        <v>92313</v>
      </c>
    </row>
    <row r="82" spans="1:3" ht="17" customHeight="1">
      <c r="A82" s="30"/>
      <c r="B82" s="1" t="s">
        <v>94</v>
      </c>
      <c r="C82" s="2">
        <f>C9</f>
        <v>340991.62</v>
      </c>
    </row>
    <row r="83" spans="1:3" ht="17" customHeight="1">
      <c r="A83" s="32" t="s">
        <v>95</v>
      </c>
      <c r="B83" s="32"/>
      <c r="C83" s="19">
        <f>SUM(C80:C82)</f>
        <v>2570206.7000000002</v>
      </c>
    </row>
    <row r="84" spans="1:3" ht="17" customHeight="1">
      <c r="A84" s="34" t="s">
        <v>96</v>
      </c>
      <c r="B84" s="34"/>
      <c r="C84" s="13">
        <f>C83+C79+C73+C69+C65+C58+C39+C51+C54</f>
        <v>10114611.57</v>
      </c>
    </row>
    <row r="85" spans="1:3" ht="17" customHeight="1">
      <c r="A85" s="35" t="s">
        <v>99</v>
      </c>
      <c r="B85" s="35"/>
      <c r="C85" s="13">
        <f>C26-C84</f>
        <v>3.0000004917383194E-3</v>
      </c>
    </row>
    <row r="86" spans="1:3">
      <c r="A86" s="20" t="s">
        <v>97</v>
      </c>
      <c r="B86" s="21"/>
      <c r="C86" s="21"/>
    </row>
    <row r="87" spans="1:3" ht="17" customHeight="1">
      <c r="A87" s="31" t="s">
        <v>100</v>
      </c>
      <c r="B87" s="31"/>
      <c r="C87" s="22"/>
    </row>
    <row r="88" spans="1:3">
      <c r="A88" s="21"/>
      <c r="B88" s="21"/>
      <c r="C88" s="21"/>
    </row>
    <row r="89" spans="1:3">
      <c r="A89" s="23"/>
      <c r="B89" s="24"/>
      <c r="C89" s="24"/>
    </row>
    <row r="90" spans="1:3">
      <c r="A90" s="25"/>
      <c r="B90" s="24"/>
      <c r="C90" s="24"/>
    </row>
    <row r="91" spans="1:3">
      <c r="A91" s="26"/>
    </row>
    <row r="92" spans="1:3">
      <c r="A92" s="27"/>
    </row>
    <row r="93" spans="1:3">
      <c r="A93" s="26"/>
    </row>
    <row r="94" spans="1:3">
      <c r="A94" s="26"/>
    </row>
  </sheetData>
  <mergeCells count="33">
    <mergeCell ref="A12:A16"/>
    <mergeCell ref="A83:B83"/>
    <mergeCell ref="A85:B85"/>
    <mergeCell ref="A1:B1"/>
    <mergeCell ref="A26:B26"/>
    <mergeCell ref="A27:C27"/>
    <mergeCell ref="A2:C2"/>
    <mergeCell ref="A21:A23"/>
    <mergeCell ref="A25:B25"/>
    <mergeCell ref="A28:A38"/>
    <mergeCell ref="A39:B39"/>
    <mergeCell ref="A40:A50"/>
    <mergeCell ref="A52:A53"/>
    <mergeCell ref="A3:A6"/>
    <mergeCell ref="A7:A9"/>
    <mergeCell ref="A10:B10"/>
    <mergeCell ref="A11:B11"/>
    <mergeCell ref="A18:A19"/>
    <mergeCell ref="A87:B87"/>
    <mergeCell ref="A51:B51"/>
    <mergeCell ref="A54:B54"/>
    <mergeCell ref="A58:B58"/>
    <mergeCell ref="A65:B65"/>
    <mergeCell ref="A69:B69"/>
    <mergeCell ref="A73:B73"/>
    <mergeCell ref="A79:B79"/>
    <mergeCell ref="A80:A82"/>
    <mergeCell ref="A55:A57"/>
    <mergeCell ref="A59:A64"/>
    <mergeCell ref="A66:A68"/>
    <mergeCell ref="A70:A72"/>
    <mergeCell ref="A74:A78"/>
    <mergeCell ref="A84:B84"/>
  </mergeCells>
  <pageMargins left="0.7" right="0.7" top="0.75" bottom="0.75" header="0.3" footer="0.3"/>
  <pageSetup scale="87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Leung</dc:creator>
  <cp:lastModifiedBy>Wendy Leung</cp:lastModifiedBy>
  <cp:lastPrinted>2026-03-10T15:30:17Z</cp:lastPrinted>
  <dcterms:created xsi:type="dcterms:W3CDTF">2026-03-10T15:18:26Z</dcterms:created>
  <dcterms:modified xsi:type="dcterms:W3CDTF">2026-03-10T15:30:20Z</dcterms:modified>
</cp:coreProperties>
</file>